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<sst xmlns="http://schemas.openxmlformats.org/spreadsheetml/2006/main" count="73" uniqueCount="42">
  <si>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Участник</t>
  </si>
  <si>
    <t>Заболотный Владимир</t>
  </si>
  <si>
    <t>Ярошенко Юрий</t>
  </si>
  <si>
    <t>Живогин Александр</t>
  </si>
  <si>
    <t>Минаев Юрий</t>
  </si>
  <si>
    <t>Итого</t>
  </si>
  <si>
    <t>очки</t>
  </si>
  <si>
    <t>Максимов Александр</t>
  </si>
  <si>
    <t>Комяков Константин</t>
  </si>
  <si>
    <t>t</t>
  </si>
  <si>
    <t>t (c)</t>
  </si>
  <si>
    <t>№</t>
  </si>
  <si>
    <t>1 (5 км)</t>
  </si>
  <si>
    <t>2 (30 км)</t>
  </si>
  <si>
    <t>3 (МЛ)</t>
  </si>
  <si>
    <t>4 (Ник.п.)</t>
  </si>
  <si>
    <t>5 (СП)</t>
  </si>
  <si>
    <t>6 (Битца)</t>
  </si>
  <si>
    <t>7 (Демино)</t>
  </si>
  <si>
    <t>Г.р.</t>
  </si>
  <si>
    <t>t* -  время в секундах с учетом возрастной поправки</t>
  </si>
  <si>
    <t>t*(с)</t>
  </si>
  <si>
    <t>Возр. коэф.</t>
  </si>
  <si>
    <t>20 - 1.01333   39 - 1,02902   58 - 1,20823</t>
  </si>
  <si>
    <t>21 - 1,01008   40 - 1,03438   59 - 1.22226</t>
  </si>
  <si>
    <t>22 - 1,00728   41 - 1.04019   60 - 1,23668</t>
  </si>
  <si>
    <t>23 - 1.00494   42 - 1,04645   61 - 1.25155</t>
  </si>
  <si>
    <t>24 - 1.00304   43 - 1,05317   62 - 1,26687</t>
  </si>
  <si>
    <t>25 - 1.00160   44 - 1,06034   63 - 1,28265</t>
  </si>
  <si>
    <t>26 - 1.00062   45 - 1,06796   64 - 1,29889</t>
  </si>
  <si>
    <t>27 - 1,00008   46 - 1,07603   65 - 1,31557</t>
  </si>
  <si>
    <t>28 - 1,00000   47 - 1,08456   66 - 1.33271</t>
  </si>
  <si>
    <t>29 - 1.00037   48 - 1.09355   67 - 1,35030</t>
  </si>
  <si>
    <t>30 - 1,00120   49 - 1.10298   68 - 1,36835</t>
  </si>
  <si>
    <t>31 - 1,00248   50 - 1.11287   69 - 1.38684</t>
  </si>
  <si>
    <t>32 - 1.00421   51 - 1,12321   70 - 1,40579</t>
  </si>
  <si>
    <t>33 - 1.00639   52 - 1.13401   71 - 1.42520</t>
  </si>
  <si>
    <t>34 - 1,00903   53 - 1,14525   72 - 1.44506</t>
  </si>
  <si>
    <t>35 - 1,01212   54 - 1.15695   73 - 1.46537</t>
  </si>
  <si>
    <t>36 - 1.01567   55 - 1,16911   74 - 1.48613</t>
  </si>
  <si>
    <t>возрастные коэффициенты</t>
  </si>
  <si>
    <t>Сумма очков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</si>
</sst>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5" xfId="0" applyNumberFormat="1" applyFill="1" applyBorder="1" applyAlignment="1">
      <alignment vertical="center"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Fill="1" applyBorder="1" applyAlignment="1">
      <alignment vertical="center"/>
    </xf>
    <xf numFmtId="1" fontId="0" fillId="33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0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64" fontId="0" fillId="0" borderId="22" xfId="0" applyNumberFormat="1" applyFill="1" applyBorder="1" applyAlignment="1">
      <alignment vertical="center"/>
    </xf>
    <xf numFmtId="1" fontId="0" fillId="0" borderId="23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vertical="center"/>
    </xf>
    <xf numFmtId="1" fontId="0" fillId="0" borderId="23" xfId="0" applyNumberFormat="1" applyFill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17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4" xfId="0" applyNumberFormat="1" applyFill="1" applyBorder="1" applyAlignment="1">
      <alignment vertical="center"/>
    </xf>
    <xf numFmtId="1" fontId="0" fillId="0" borderId="25" xfId="0" applyNumberFormat="1" applyBorder="1" applyAlignment="1">
      <alignment/>
    </xf>
    <xf numFmtId="1" fontId="0" fillId="0" borderId="26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27" xfId="0" applyNumberFormat="1" applyFill="1" applyBorder="1" applyAlignment="1">
      <alignment/>
    </xf>
    <xf numFmtId="1" fontId="0" fillId="0" borderId="28" xfId="0" applyNumberForma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167" fontId="0" fillId="0" borderId="29" xfId="0" applyNumberFormat="1" applyBorder="1" applyAlignment="1">
      <alignment horizontal="center"/>
    </xf>
    <xf numFmtId="167" fontId="0" fillId="0" borderId="29" xfId="0" applyNumberFormat="1" applyFill="1" applyBorder="1" applyAlignment="1">
      <alignment horizontal="center"/>
    </xf>
    <xf numFmtId="167" fontId="0" fillId="0" borderId="29" xfId="0" applyNumberFormat="1" applyFill="1" applyBorder="1" applyAlignment="1">
      <alignment/>
    </xf>
    <xf numFmtId="167" fontId="0" fillId="0" borderId="28" xfId="0" applyNumberFormat="1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167" fontId="0" fillId="0" borderId="0" xfId="0" applyNumberFormat="1" applyAlignment="1">
      <alignment horizontal="center"/>
    </xf>
    <xf numFmtId="167" fontId="0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Alignment="1">
      <alignment/>
    </xf>
    <xf numFmtId="1" fontId="2" fillId="34" borderId="29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6"/>
  <sheetViews>
    <sheetView tabSelected="1" zoomScale="70" zoomScaleNormal="70" zoomScalePageLayoutView="0" workbookViewId="0" topLeftCell="B1">
      <selection activeCell="AG7" sqref="AG7"/>
    </sheetView>
  </sheetViews>
  <sheetFormatPr defaultColWidth="9.140625" defaultRowHeight="15"/>
  <cols>
    <col min="1" max="1" width="5.7109375" style="0" customWidth="1"/>
    <col min="2" max="2" width="3.421875" style="0" customWidth="1"/>
    <col min="3" max="3" width="22.00390625" style="0" customWidth="1"/>
    <col min="4" max="4" width="7.00390625" style="0" customWidth="1"/>
    <col min="5" max="5" width="7.8515625" style="0" customWidth="1"/>
    <col min="6" max="6" width="8.28125" style="0" customWidth="1"/>
    <col min="7" max="7" width="9.28125" style="0" customWidth="1"/>
    <col min="8" max="8" width="9.7109375" style="0" customWidth="1"/>
    <col min="9" max="9" width="8.421875" style="0" customWidth="1"/>
    <col min="11" max="12" width="8.8515625" style="0" customWidth="1"/>
    <col min="13" max="13" width="8.421875" style="0" customWidth="1"/>
    <col min="14" max="14" width="10.57421875" style="0" customWidth="1"/>
    <col min="15" max="15" width="8.8515625" style="0" customWidth="1"/>
    <col min="16" max="16" width="8.57421875" style="0" customWidth="1"/>
    <col min="17" max="17" width="9.57421875" style="0" customWidth="1"/>
    <col min="18" max="18" width="10.28125" style="0" customWidth="1"/>
    <col min="19" max="20" width="8.140625" style="0" customWidth="1"/>
    <col min="22" max="22" width="7.8515625" style="0" customWidth="1"/>
    <col min="23" max="24" width="8.57421875" style="0" customWidth="1"/>
    <col min="25" max="25" width="9.28125" style="0" customWidth="1"/>
    <col min="27" max="28" width="8.28125" style="0" customWidth="1"/>
    <col min="36" max="36" width="22.57421875" style="0" customWidth="1"/>
  </cols>
  <sheetData>
    <row r="1" spans="2:18" ht="15" customHeight="1">
      <c r="B1" s="22"/>
      <c r="C1" s="11"/>
      <c r="D1" s="11"/>
      <c r="E1" s="11"/>
      <c r="F1" s="24"/>
      <c r="G1" s="23"/>
      <c r="H1" s="23"/>
      <c r="I1" s="13"/>
      <c r="J1" s="13"/>
      <c r="K1" s="12"/>
      <c r="L1" s="12"/>
      <c r="M1" s="12"/>
      <c r="N1" s="10"/>
      <c r="O1" s="10"/>
      <c r="P1" s="10"/>
      <c r="Q1" s="10"/>
      <c r="R1" s="10"/>
    </row>
    <row r="2" spans="6:18" ht="15.75" thickBot="1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36" ht="15">
      <c r="B3" s="94" t="s">
        <v>11</v>
      </c>
      <c r="C3" s="92" t="s">
        <v>0</v>
      </c>
      <c r="D3" s="96" t="s">
        <v>19</v>
      </c>
      <c r="E3" s="98" t="s">
        <v>22</v>
      </c>
      <c r="F3" s="84" t="s">
        <v>12</v>
      </c>
      <c r="G3" s="82"/>
      <c r="H3" s="83"/>
      <c r="I3" s="85"/>
      <c r="J3" s="102" t="s">
        <v>13</v>
      </c>
      <c r="K3" s="103"/>
      <c r="L3" s="103"/>
      <c r="M3" s="104"/>
      <c r="N3" s="81" t="s">
        <v>14</v>
      </c>
      <c r="O3" s="82"/>
      <c r="P3" s="83"/>
      <c r="Q3" s="83"/>
      <c r="R3" s="84" t="s">
        <v>15</v>
      </c>
      <c r="S3" s="82"/>
      <c r="T3" s="83"/>
      <c r="U3" s="85"/>
      <c r="V3" s="81" t="s">
        <v>16</v>
      </c>
      <c r="W3" s="82"/>
      <c r="X3" s="83"/>
      <c r="Y3" s="83"/>
      <c r="Z3" s="84" t="s">
        <v>17</v>
      </c>
      <c r="AA3" s="82"/>
      <c r="AB3" s="83"/>
      <c r="AC3" s="85"/>
      <c r="AD3" s="81" t="s">
        <v>18</v>
      </c>
      <c r="AE3" s="82"/>
      <c r="AF3" s="83"/>
      <c r="AG3" s="86"/>
      <c r="AH3" s="87" t="s">
        <v>41</v>
      </c>
      <c r="AI3" s="100" t="s">
        <v>5</v>
      </c>
      <c r="AJ3" s="90" t="s">
        <v>0</v>
      </c>
    </row>
    <row r="4" spans="2:36" ht="15">
      <c r="B4" s="95"/>
      <c r="C4" s="93"/>
      <c r="D4" s="97"/>
      <c r="E4" s="99"/>
      <c r="F4" s="47" t="s">
        <v>9</v>
      </c>
      <c r="G4" s="19" t="s">
        <v>10</v>
      </c>
      <c r="H4" s="65" t="s">
        <v>21</v>
      </c>
      <c r="I4" s="48" t="s">
        <v>6</v>
      </c>
      <c r="J4" s="47" t="s">
        <v>9</v>
      </c>
      <c r="K4" s="19" t="s">
        <v>10</v>
      </c>
      <c r="L4" s="65" t="s">
        <v>21</v>
      </c>
      <c r="M4" s="48" t="s">
        <v>6</v>
      </c>
      <c r="N4" s="36" t="s">
        <v>9</v>
      </c>
      <c r="O4" s="19" t="s">
        <v>10</v>
      </c>
      <c r="P4" s="65" t="s">
        <v>21</v>
      </c>
      <c r="Q4" s="33" t="s">
        <v>6</v>
      </c>
      <c r="R4" s="47" t="s">
        <v>9</v>
      </c>
      <c r="S4" s="19" t="s">
        <v>10</v>
      </c>
      <c r="T4" s="65" t="s">
        <v>21</v>
      </c>
      <c r="U4" s="48" t="s">
        <v>6</v>
      </c>
      <c r="V4" s="36" t="s">
        <v>9</v>
      </c>
      <c r="W4" s="19" t="s">
        <v>10</v>
      </c>
      <c r="X4" s="65" t="s">
        <v>21</v>
      </c>
      <c r="Y4" s="33" t="s">
        <v>6</v>
      </c>
      <c r="Z4" s="47" t="s">
        <v>9</v>
      </c>
      <c r="AA4" s="19" t="s">
        <v>10</v>
      </c>
      <c r="AB4" s="65" t="s">
        <v>21</v>
      </c>
      <c r="AC4" s="48" t="s">
        <v>6</v>
      </c>
      <c r="AD4" s="36" t="s">
        <v>9</v>
      </c>
      <c r="AE4" s="19" t="s">
        <v>10</v>
      </c>
      <c r="AF4" s="65" t="s">
        <v>21</v>
      </c>
      <c r="AG4" s="27" t="s">
        <v>6</v>
      </c>
      <c r="AH4" s="88"/>
      <c r="AI4" s="101"/>
      <c r="AJ4" s="91"/>
    </row>
    <row r="5" spans="2:36" ht="15">
      <c r="B5" s="25">
        <v>2</v>
      </c>
      <c r="C5" s="33" t="s">
        <v>2</v>
      </c>
      <c r="D5" s="48">
        <v>1986</v>
      </c>
      <c r="E5" s="70">
        <v>1</v>
      </c>
      <c r="F5" s="49">
        <v>0.014965277777777779</v>
      </c>
      <c r="G5" s="20">
        <f aca="true" t="shared" si="0" ref="G5:G10">IF(F5&gt;0,(HOUR(F5)*3600+MINUTE(F5)*60+(SECOND(F5))),1000000)</f>
        <v>1293</v>
      </c>
      <c r="H5" s="20">
        <f aca="true" t="shared" si="1" ref="H5:H10">IF(G5=1000000,1000000,G5/$E5)</f>
        <v>1293</v>
      </c>
      <c r="I5" s="50">
        <f aca="true" t="shared" si="2" ref="I5:I10">IF(AND(H5&lt;1000000,H5&gt;0),(2-H5/(MIN(H$5:H$10)))*1000,0)</f>
        <v>1000</v>
      </c>
      <c r="J5" s="49">
        <v>0.05885416666666667</v>
      </c>
      <c r="K5" s="20">
        <f aca="true" t="shared" si="3" ref="K5:K10">IF(J5&gt;0,(HOUR(J5)*3600+MINUTE(J5)*60+(SECOND(J5))),1000000)</f>
        <v>5085</v>
      </c>
      <c r="L5" s="20">
        <f aca="true" t="shared" si="4" ref="L5:L10">K5/$E5</f>
        <v>5085</v>
      </c>
      <c r="M5" s="50">
        <f aca="true" t="shared" si="5" ref="M5:M10">IF(AND(L5&lt;1000000,L5&gt;0),(2-L5/(MIN(L$5:L$10)))*1000,0)</f>
        <v>1000</v>
      </c>
      <c r="N5" s="38">
        <v>0.09800925925925925</v>
      </c>
      <c r="O5" s="20">
        <f aca="true" t="shared" si="6" ref="O5:O10">IF(N5&gt;0,(HOUR(N5)*3600+MINUTE(N5)*60+(SECOND(N5))),1000000)</f>
        <v>8468</v>
      </c>
      <c r="P5" s="20">
        <f aca="true" t="shared" si="7" ref="P5:P10">IF(O5=1000000,1000000,O5/$E5)</f>
        <v>8468</v>
      </c>
      <c r="Q5" s="50">
        <f aca="true" t="shared" si="8" ref="Q5:Q10">IF(AND(P5&lt;1000000,P5&gt;0),(2-P5/(MIN(P$5:P$10)))*1000,0)</f>
        <v>973.7001575566597</v>
      </c>
      <c r="R5" s="49">
        <v>0</v>
      </c>
      <c r="S5" s="20">
        <f aca="true" t="shared" si="9" ref="S5:S10">IF(R5&gt;0,(HOUR(R5)*3600+MINUTE(R5)*60+(SECOND(R5))),1000000)</f>
        <v>1000000</v>
      </c>
      <c r="T5" s="20">
        <f aca="true" t="shared" si="10" ref="T5:T10">IF(S5=1000000,1000000,S5/$E5)</f>
        <v>1000000</v>
      </c>
      <c r="U5" s="50">
        <f>IF(AND(T5&lt;1000000,T5&gt;0),(2-T5/(MIN(T$5:T$10)))*1000,0)</f>
        <v>0</v>
      </c>
      <c r="V5" s="38">
        <v>0.05810185185185185</v>
      </c>
      <c r="W5" s="20">
        <f aca="true" t="shared" si="11" ref="W5:W10">IF(V5&gt;0,(HOUR(V5)*3600+MINUTE(V5)*60+(SECOND(V5))),1000000)</f>
        <v>5020</v>
      </c>
      <c r="X5" s="20">
        <f aca="true" t="shared" si="12" ref="X5:X10">IF(W5=1000000,1000000,W5/$E5)</f>
        <v>5020</v>
      </c>
      <c r="Y5" s="50">
        <f>IF(AND(X5&lt;1000000,X5&gt;0),(2-X5/(MIN(X$5:X$10)))*1000,0)</f>
        <v>967.5030851501441</v>
      </c>
      <c r="Z5" s="51">
        <v>0.12167824074074074</v>
      </c>
      <c r="AA5" s="20">
        <f aca="true" t="shared" si="13" ref="AA5:AA10">IF(Z5&gt;0,(HOUR(Z5)*3600+MINUTE(Z5)*60+(SECOND(Z5))),1000000)</f>
        <v>10513</v>
      </c>
      <c r="AB5" s="20">
        <f aca="true" t="shared" si="14" ref="AB5:AB10">IF(AA5=1000000,1000000,AA5/$E5)</f>
        <v>10513</v>
      </c>
      <c r="AC5" s="50">
        <f aca="true" t="shared" si="15" ref="AC5:AC10">IF(AND(AB5&lt;1000000,AB5&gt;0),(2-AB5/(MIN(AB$5:AB$10)))*1000,0)</f>
        <v>980.7058367267791</v>
      </c>
      <c r="AD5" s="38">
        <v>0</v>
      </c>
      <c r="AE5" s="20">
        <f aca="true" t="shared" si="16" ref="AE5:AE10">IF(AD5&gt;0,(HOUR(AD5)*3600+MINUTE(AD5)*60+(SECOND(AD5))),1000000)</f>
        <v>1000000</v>
      </c>
      <c r="AF5" s="20">
        <f aca="true" t="shared" si="17" ref="AF5:AF10">IF(AE5=1000000,1000000,AE5/$E5)</f>
        <v>1000000</v>
      </c>
      <c r="AG5" s="40">
        <f aca="true" t="shared" si="18" ref="AG5:AG10">IF(AND(AE5&lt;1000000,AE5&gt;0),(2-AE5/(MIN(AE$5:AE$10)))*1000,0)</f>
        <v>0</v>
      </c>
      <c r="AH5" s="74">
        <f aca="true" t="shared" si="19" ref="AH5:AH10">SUM(ROUND(I5,0),ROUND(M5,0),ROUND(Q5,0),ROUND(U5,0),ROUND(Y5,0),ROUND(AC5,0),ROUND(AG5,0))</f>
        <v>4923</v>
      </c>
      <c r="AI5" s="80">
        <f>AH5</f>
        <v>4923</v>
      </c>
      <c r="AJ5" s="26" t="s">
        <v>2</v>
      </c>
    </row>
    <row r="6" spans="2:36" ht="15">
      <c r="B6" s="25">
        <v>1</v>
      </c>
      <c r="C6" s="33" t="s">
        <v>1</v>
      </c>
      <c r="D6" s="48">
        <v>1988</v>
      </c>
      <c r="E6" s="70">
        <v>1</v>
      </c>
      <c r="F6" s="49">
        <v>0.015277777777777777</v>
      </c>
      <c r="G6" s="20">
        <f t="shared" si="0"/>
        <v>1320</v>
      </c>
      <c r="H6" s="20">
        <f t="shared" si="1"/>
        <v>1320</v>
      </c>
      <c r="I6" s="50">
        <f t="shared" si="2"/>
        <v>979.1183294663573</v>
      </c>
      <c r="J6" s="49">
        <v>0</v>
      </c>
      <c r="K6" s="20">
        <f t="shared" si="3"/>
        <v>1000000</v>
      </c>
      <c r="L6" s="20">
        <f t="shared" si="4"/>
        <v>1000000</v>
      </c>
      <c r="M6" s="50">
        <f t="shared" si="5"/>
        <v>0</v>
      </c>
      <c r="N6" s="37">
        <v>0.10356481481481482</v>
      </c>
      <c r="O6" s="20">
        <f t="shared" si="6"/>
        <v>8948</v>
      </c>
      <c r="P6" s="20">
        <f t="shared" si="7"/>
        <v>8948</v>
      </c>
      <c r="Q6" s="50">
        <f t="shared" si="8"/>
        <v>915.5253908617138</v>
      </c>
      <c r="R6" s="49">
        <v>0.11750000000000001</v>
      </c>
      <c r="S6" s="20">
        <f t="shared" si="9"/>
        <v>10152</v>
      </c>
      <c r="T6" s="20">
        <f t="shared" si="10"/>
        <v>10152</v>
      </c>
      <c r="U6" s="50">
        <f>IF(AND(T6&lt;1000000,T6&gt;0),(2-T6/(MIN(T$5:T$10)))*1000,0)</f>
        <v>983.8854969472526</v>
      </c>
      <c r="V6" s="38">
        <v>0.05627314814814815</v>
      </c>
      <c r="W6" s="20">
        <f t="shared" si="11"/>
        <v>4862</v>
      </c>
      <c r="X6" s="20">
        <f t="shared" si="12"/>
        <v>4862</v>
      </c>
      <c r="Y6" s="50">
        <f>IF(AND(X6&lt;1000000,X6&gt;0),(2-X6/(MIN(X$5:X$10)))*1000,0)</f>
        <v>1000</v>
      </c>
      <c r="Z6" s="51">
        <v>0.1275</v>
      </c>
      <c r="AA6" s="20">
        <f t="shared" si="13"/>
        <v>11016</v>
      </c>
      <c r="AB6" s="20">
        <f t="shared" si="14"/>
        <v>11016</v>
      </c>
      <c r="AC6" s="50">
        <f t="shared" si="15"/>
        <v>931.937172774869</v>
      </c>
      <c r="AD6" s="38">
        <v>0.11346064814814816</v>
      </c>
      <c r="AE6" s="20">
        <f t="shared" si="16"/>
        <v>9803</v>
      </c>
      <c r="AF6" s="20">
        <f t="shared" si="17"/>
        <v>9803</v>
      </c>
      <c r="AG6" s="40">
        <f t="shared" si="18"/>
        <v>1000</v>
      </c>
      <c r="AH6" s="74">
        <f t="shared" si="19"/>
        <v>5811</v>
      </c>
      <c r="AI6" s="80">
        <f>5811-Q6</f>
        <v>4895.474609138286</v>
      </c>
      <c r="AJ6" s="27" t="s">
        <v>1</v>
      </c>
    </row>
    <row r="7" spans="2:36" ht="15">
      <c r="B7" s="25">
        <v>3</v>
      </c>
      <c r="C7" s="33" t="s">
        <v>3</v>
      </c>
      <c r="D7" s="48">
        <v>1985</v>
      </c>
      <c r="E7" s="70">
        <v>1</v>
      </c>
      <c r="F7" s="49">
        <v>0.015381944444444443</v>
      </c>
      <c r="G7" s="20">
        <f t="shared" si="0"/>
        <v>1329</v>
      </c>
      <c r="H7" s="20">
        <f t="shared" si="1"/>
        <v>1329</v>
      </c>
      <c r="I7" s="50">
        <f t="shared" si="2"/>
        <v>972.1577726218098</v>
      </c>
      <c r="J7" s="49">
        <v>0.060439814814814814</v>
      </c>
      <c r="K7" s="20">
        <f t="shared" si="3"/>
        <v>5222</v>
      </c>
      <c r="L7" s="20">
        <f t="shared" si="4"/>
        <v>5222</v>
      </c>
      <c r="M7" s="50">
        <f t="shared" si="5"/>
        <v>973.0580137659783</v>
      </c>
      <c r="N7" s="43">
        <v>0.1039814814814815</v>
      </c>
      <c r="O7" s="20">
        <f t="shared" si="6"/>
        <v>8984</v>
      </c>
      <c r="P7" s="20">
        <f t="shared" si="7"/>
        <v>8984</v>
      </c>
      <c r="Q7" s="50">
        <f t="shared" si="8"/>
        <v>911.1622833595927</v>
      </c>
      <c r="R7" s="51">
        <v>0.11563657407407407</v>
      </c>
      <c r="S7" s="20">
        <f t="shared" si="9"/>
        <v>9991</v>
      </c>
      <c r="T7" s="20">
        <f t="shared" si="10"/>
        <v>9991</v>
      </c>
      <c r="U7" s="50">
        <f>IF(AND(T7&lt;1000000,T7&gt;0),(2-T7/(MIN(T$5:T$10)))*1000,0)</f>
        <v>1000</v>
      </c>
      <c r="V7" s="38">
        <v>0.05767361111111111</v>
      </c>
      <c r="W7" s="20">
        <f t="shared" si="11"/>
        <v>4983</v>
      </c>
      <c r="X7" s="20">
        <f t="shared" si="12"/>
        <v>4983</v>
      </c>
      <c r="Y7" s="50">
        <f>IF(AND(X7&lt;1000000,X7&gt;0),(2-X7/(MIN(X$5:X$10)))*1000,0)</f>
        <v>975.1131221719457</v>
      </c>
      <c r="Z7" s="51">
        <v>0</v>
      </c>
      <c r="AA7" s="20">
        <f t="shared" si="13"/>
        <v>1000000</v>
      </c>
      <c r="AB7" s="20">
        <f t="shared" si="14"/>
        <v>1000000</v>
      </c>
      <c r="AC7" s="50">
        <f t="shared" si="15"/>
        <v>0</v>
      </c>
      <c r="AD7" s="38">
        <v>0.12545138888888888</v>
      </c>
      <c r="AE7" s="20">
        <f t="shared" si="16"/>
        <v>10839</v>
      </c>
      <c r="AF7" s="20">
        <f t="shared" si="17"/>
        <v>10839</v>
      </c>
      <c r="AG7" s="40">
        <f t="shared" si="18"/>
        <v>894.3180658981944</v>
      </c>
      <c r="AH7" s="74">
        <f t="shared" si="19"/>
        <v>5725</v>
      </c>
      <c r="AI7" s="80">
        <f>4831</f>
        <v>4831</v>
      </c>
      <c r="AJ7" s="27" t="s">
        <v>3</v>
      </c>
    </row>
    <row r="8" spans="2:36" ht="15">
      <c r="B8" s="25">
        <v>4</v>
      </c>
      <c r="C8" s="34" t="s">
        <v>7</v>
      </c>
      <c r="D8" s="68">
        <v>1959</v>
      </c>
      <c r="E8" s="71">
        <v>1.14525</v>
      </c>
      <c r="F8" s="49">
        <v>0</v>
      </c>
      <c r="G8" s="20">
        <f t="shared" si="0"/>
        <v>1000000</v>
      </c>
      <c r="H8" s="20">
        <f t="shared" si="1"/>
        <v>1000000</v>
      </c>
      <c r="I8" s="50">
        <f t="shared" si="2"/>
        <v>0</v>
      </c>
      <c r="J8" s="49">
        <v>0.07019675925925926</v>
      </c>
      <c r="K8" s="20">
        <f t="shared" si="3"/>
        <v>6065</v>
      </c>
      <c r="L8" s="20">
        <f t="shared" si="4"/>
        <v>5295.786946081641</v>
      </c>
      <c r="M8" s="50">
        <f t="shared" si="5"/>
        <v>958.5473065719488</v>
      </c>
      <c r="N8" s="37">
        <v>0.11550925925925926</v>
      </c>
      <c r="O8" s="20">
        <f t="shared" si="6"/>
        <v>9980</v>
      </c>
      <c r="P8" s="20">
        <f t="shared" si="7"/>
        <v>8714.254529578693</v>
      </c>
      <c r="Q8" s="50">
        <f t="shared" si="8"/>
        <v>943.854741294547</v>
      </c>
      <c r="R8" s="49">
        <v>0.13648148148148148</v>
      </c>
      <c r="S8" s="20">
        <f t="shared" si="9"/>
        <v>11792</v>
      </c>
      <c r="T8" s="20">
        <f t="shared" si="10"/>
        <v>10296.441824929054</v>
      </c>
      <c r="U8" s="50">
        <f>IF(AND(T8&lt;1000000,T8&gt;0),(2-T8/(MIN(T$5:T$10)))*1000,0)</f>
        <v>969.4283029797764</v>
      </c>
      <c r="V8" s="38">
        <v>0</v>
      </c>
      <c r="W8" s="20">
        <f t="shared" si="11"/>
        <v>1000000</v>
      </c>
      <c r="X8" s="20">
        <f t="shared" si="12"/>
        <v>1000000</v>
      </c>
      <c r="Y8" s="50">
        <v>200</v>
      </c>
      <c r="Z8" s="51">
        <v>0.13822916666666665</v>
      </c>
      <c r="AA8" s="20">
        <f t="shared" si="13"/>
        <v>11943</v>
      </c>
      <c r="AB8" s="20">
        <f t="shared" si="14"/>
        <v>10428.29076620825</v>
      </c>
      <c r="AC8" s="50">
        <f t="shared" si="15"/>
        <v>988.9188708349573</v>
      </c>
      <c r="AD8" s="38">
        <v>0</v>
      </c>
      <c r="AE8" s="20">
        <f t="shared" si="16"/>
        <v>1000000</v>
      </c>
      <c r="AF8" s="20">
        <f t="shared" si="17"/>
        <v>1000000</v>
      </c>
      <c r="AG8" s="40">
        <f t="shared" si="18"/>
        <v>0</v>
      </c>
      <c r="AH8" s="74">
        <f t="shared" si="19"/>
        <v>4061</v>
      </c>
      <c r="AI8" s="80">
        <v>4061</v>
      </c>
      <c r="AJ8" s="28" t="s">
        <v>7</v>
      </c>
    </row>
    <row r="9" spans="2:36" ht="15">
      <c r="B9" s="25">
        <v>5</v>
      </c>
      <c r="C9" s="33" t="s">
        <v>4</v>
      </c>
      <c r="D9" s="48">
        <v>1971</v>
      </c>
      <c r="E9" s="75">
        <v>1</v>
      </c>
      <c r="F9" s="49">
        <v>0.015231481481481483</v>
      </c>
      <c r="G9" s="20">
        <f t="shared" si="0"/>
        <v>1316</v>
      </c>
      <c r="H9" s="20">
        <f t="shared" si="1"/>
        <v>1316</v>
      </c>
      <c r="I9" s="50">
        <f t="shared" si="2"/>
        <v>982.2119102861561</v>
      </c>
      <c r="J9" s="49">
        <v>0.060034722222222225</v>
      </c>
      <c r="K9" s="20">
        <f t="shared" si="3"/>
        <v>5187</v>
      </c>
      <c r="L9" s="20">
        <f t="shared" si="4"/>
        <v>5187</v>
      </c>
      <c r="M9" s="50">
        <f t="shared" si="5"/>
        <v>979.9410029498525</v>
      </c>
      <c r="N9" s="37">
        <v>0.09549768518518519</v>
      </c>
      <c r="O9" s="20">
        <f t="shared" si="6"/>
        <v>8251</v>
      </c>
      <c r="P9" s="20">
        <f t="shared" si="7"/>
        <v>8251</v>
      </c>
      <c r="Q9" s="50">
        <f t="shared" si="8"/>
        <v>1000</v>
      </c>
      <c r="R9" s="49">
        <v>0</v>
      </c>
      <c r="S9" s="20">
        <f t="shared" si="9"/>
        <v>1000000</v>
      </c>
      <c r="T9" s="20">
        <f t="shared" si="10"/>
        <v>1000000</v>
      </c>
      <c r="U9" s="50">
        <f>IF(AND(T9&lt;1000000,T9&gt;0),(2-T9/(MIN(T$5:T$10)))*1000,0)</f>
        <v>0</v>
      </c>
      <c r="V9" s="38">
        <v>0</v>
      </c>
      <c r="W9" s="20">
        <f t="shared" si="11"/>
        <v>1000000</v>
      </c>
      <c r="X9" s="20">
        <f t="shared" si="12"/>
        <v>1000000</v>
      </c>
      <c r="Y9" s="50">
        <f>IF(AND(X9&lt;1000000,X9&gt;0),(2-X9/(MIN(X$5:X$10)))*1000,0)</f>
        <v>0</v>
      </c>
      <c r="Z9" s="51">
        <v>0.11937500000000001</v>
      </c>
      <c r="AA9" s="20">
        <f t="shared" si="13"/>
        <v>10314</v>
      </c>
      <c r="AB9" s="20">
        <f t="shared" si="14"/>
        <v>10314</v>
      </c>
      <c r="AC9" s="50">
        <f t="shared" si="15"/>
        <v>1000</v>
      </c>
      <c r="AD9" s="38">
        <v>0</v>
      </c>
      <c r="AE9" s="20">
        <f t="shared" si="16"/>
        <v>1000000</v>
      </c>
      <c r="AF9" s="20">
        <f t="shared" si="17"/>
        <v>1000000</v>
      </c>
      <c r="AG9" s="40">
        <f t="shared" si="18"/>
        <v>0</v>
      </c>
      <c r="AH9" s="74">
        <f t="shared" si="19"/>
        <v>3962</v>
      </c>
      <c r="AI9" s="80">
        <v>3962</v>
      </c>
      <c r="AJ9" s="27" t="s">
        <v>4</v>
      </c>
    </row>
    <row r="10" spans="2:36" ht="15">
      <c r="B10" s="25">
        <v>6</v>
      </c>
      <c r="C10" s="33" t="s">
        <v>8</v>
      </c>
      <c r="D10" s="48">
        <v>1964</v>
      </c>
      <c r="E10" s="76">
        <v>1.09355</v>
      </c>
      <c r="F10" s="51">
        <v>0.022314814814814815</v>
      </c>
      <c r="G10" s="20">
        <f t="shared" si="0"/>
        <v>1928</v>
      </c>
      <c r="H10" s="20">
        <f t="shared" si="1"/>
        <v>1763.065246216451</v>
      </c>
      <c r="I10" s="50">
        <f t="shared" si="2"/>
        <v>636.453792562683</v>
      </c>
      <c r="J10" s="51">
        <v>0.08296296296296296</v>
      </c>
      <c r="K10" s="20">
        <f t="shared" si="3"/>
        <v>7168</v>
      </c>
      <c r="L10" s="20">
        <f t="shared" si="4"/>
        <v>6554.79859174249</v>
      </c>
      <c r="M10" s="50">
        <f t="shared" si="5"/>
        <v>710.9540625875142</v>
      </c>
      <c r="N10" s="38">
        <v>0.1564236111111111</v>
      </c>
      <c r="O10" s="20">
        <f t="shared" si="6"/>
        <v>13515</v>
      </c>
      <c r="P10" s="20">
        <f t="shared" si="7"/>
        <v>12358.831329157332</v>
      </c>
      <c r="Q10" s="50">
        <f t="shared" si="8"/>
        <v>502.14139750850404</v>
      </c>
      <c r="R10" s="51">
        <v>0</v>
      </c>
      <c r="S10" s="20">
        <f t="shared" si="9"/>
        <v>1000000</v>
      </c>
      <c r="T10" s="20">
        <f t="shared" si="10"/>
        <v>1000000</v>
      </c>
      <c r="U10" s="50">
        <v>200</v>
      </c>
      <c r="V10" s="38">
        <v>0.07592592592592594</v>
      </c>
      <c r="W10" s="20">
        <f t="shared" si="11"/>
        <v>6560</v>
      </c>
      <c r="X10" s="20">
        <f t="shared" si="12"/>
        <v>5998.811211192904</v>
      </c>
      <c r="Y10" s="50">
        <f>IF(AND(X10&lt;1000000,X10&gt;0),(2-X10/(MIN(X$5:X$10)))*1000,0)</f>
        <v>766.1844485411551</v>
      </c>
      <c r="Z10" s="51">
        <v>0.17800925925925926</v>
      </c>
      <c r="AA10" s="20">
        <f t="shared" si="13"/>
        <v>15380</v>
      </c>
      <c r="AB10" s="20">
        <f t="shared" si="14"/>
        <v>14064.286040876046</v>
      </c>
      <c r="AC10" s="50">
        <f t="shared" si="15"/>
        <v>636.3887879701331</v>
      </c>
      <c r="AD10" s="38">
        <v>0</v>
      </c>
      <c r="AE10" s="20">
        <f t="shared" si="16"/>
        <v>1000000</v>
      </c>
      <c r="AF10" s="20">
        <f t="shared" si="17"/>
        <v>1000000</v>
      </c>
      <c r="AG10" s="40">
        <f t="shared" si="18"/>
        <v>0</v>
      </c>
      <c r="AH10" s="74">
        <f t="shared" si="19"/>
        <v>3451</v>
      </c>
      <c r="AI10" s="80">
        <v>3251</v>
      </c>
      <c r="AJ10" s="27" t="s">
        <v>8</v>
      </c>
    </row>
    <row r="11" spans="2:36" ht="15">
      <c r="B11" s="25">
        <v>7</v>
      </c>
      <c r="C11" s="34"/>
      <c r="D11" s="68"/>
      <c r="E11" s="72"/>
      <c r="F11" s="49"/>
      <c r="G11" s="21"/>
      <c r="H11" s="14"/>
      <c r="I11" s="52"/>
      <c r="J11" s="49"/>
      <c r="K11" s="21"/>
      <c r="L11" s="14"/>
      <c r="M11" s="55"/>
      <c r="N11" s="37"/>
      <c r="O11" s="21"/>
      <c r="P11" s="14"/>
      <c r="Q11" s="14"/>
      <c r="R11" s="49"/>
      <c r="S11" s="21"/>
      <c r="T11" s="14"/>
      <c r="U11" s="55"/>
      <c r="V11" s="38"/>
      <c r="W11" s="20"/>
      <c r="X11" s="59"/>
      <c r="Y11" s="59"/>
      <c r="Z11" s="51"/>
      <c r="AA11" s="20"/>
      <c r="AB11" s="59"/>
      <c r="AC11" s="52"/>
      <c r="AD11" s="38"/>
      <c r="AE11" s="20"/>
      <c r="AF11" s="59"/>
      <c r="AG11" s="41"/>
      <c r="AH11" s="45"/>
      <c r="AI11" s="77"/>
      <c r="AJ11" s="27"/>
    </row>
    <row r="12" spans="2:36" ht="15">
      <c r="B12" s="25">
        <v>8</v>
      </c>
      <c r="C12" s="34"/>
      <c r="D12" s="68"/>
      <c r="E12" s="72"/>
      <c r="F12" s="49"/>
      <c r="G12" s="21"/>
      <c r="H12" s="14"/>
      <c r="I12" s="52"/>
      <c r="J12" s="49"/>
      <c r="K12" s="21"/>
      <c r="L12" s="14"/>
      <c r="M12" s="55"/>
      <c r="N12" s="37"/>
      <c r="O12" s="21"/>
      <c r="P12" s="14"/>
      <c r="Q12" s="14"/>
      <c r="R12" s="49"/>
      <c r="S12" s="21"/>
      <c r="T12" s="14"/>
      <c r="U12" s="55"/>
      <c r="V12" s="38"/>
      <c r="W12" s="20"/>
      <c r="X12" s="59"/>
      <c r="Y12" s="59"/>
      <c r="Z12" s="51"/>
      <c r="AA12" s="20"/>
      <c r="AB12" s="59"/>
      <c r="AC12" s="52"/>
      <c r="AD12" s="38"/>
      <c r="AE12" s="20"/>
      <c r="AF12" s="59"/>
      <c r="AG12" s="41"/>
      <c r="AH12" s="45"/>
      <c r="AI12" s="77"/>
      <c r="AJ12" s="27"/>
    </row>
    <row r="13" spans="2:36" ht="15">
      <c r="B13" s="25">
        <v>9</v>
      </c>
      <c r="C13" s="34"/>
      <c r="D13" s="68"/>
      <c r="E13" s="72"/>
      <c r="F13" s="49"/>
      <c r="G13" s="64"/>
      <c r="H13" s="66"/>
      <c r="I13" s="52"/>
      <c r="J13" s="49"/>
      <c r="K13" s="21"/>
      <c r="L13" s="14"/>
      <c r="M13" s="55"/>
      <c r="N13" s="37"/>
      <c r="O13" s="21"/>
      <c r="P13" s="14"/>
      <c r="Q13" s="14"/>
      <c r="R13" s="49"/>
      <c r="S13" s="21"/>
      <c r="T13" s="14"/>
      <c r="U13" s="55"/>
      <c r="V13" s="38"/>
      <c r="W13" s="20"/>
      <c r="X13" s="59"/>
      <c r="Y13" s="59"/>
      <c r="Z13" s="51"/>
      <c r="AA13" s="20"/>
      <c r="AB13" s="59"/>
      <c r="AC13" s="52"/>
      <c r="AD13" s="38"/>
      <c r="AE13" s="20"/>
      <c r="AF13" s="59"/>
      <c r="AG13" s="41"/>
      <c r="AH13" s="45"/>
      <c r="AI13" s="77"/>
      <c r="AJ13" s="27"/>
    </row>
    <row r="14" spans="2:36" ht="15.75" thickBot="1">
      <c r="B14" s="29">
        <v>10</v>
      </c>
      <c r="C14" s="35"/>
      <c r="D14" s="69"/>
      <c r="E14" s="73"/>
      <c r="F14" s="62"/>
      <c r="G14" s="30"/>
      <c r="H14" s="67"/>
      <c r="I14" s="63"/>
      <c r="J14" s="53"/>
      <c r="K14" s="30"/>
      <c r="L14" s="57"/>
      <c r="M14" s="56"/>
      <c r="N14" s="39"/>
      <c r="O14" s="30"/>
      <c r="P14" s="57"/>
      <c r="Q14" s="57"/>
      <c r="R14" s="53"/>
      <c r="S14" s="30"/>
      <c r="T14" s="57"/>
      <c r="U14" s="58"/>
      <c r="V14" s="44"/>
      <c r="W14" s="31"/>
      <c r="X14" s="60"/>
      <c r="Y14" s="60"/>
      <c r="Z14" s="61"/>
      <c r="AA14" s="31"/>
      <c r="AB14" s="60"/>
      <c r="AC14" s="54"/>
      <c r="AD14" s="44"/>
      <c r="AE14" s="31"/>
      <c r="AF14" s="60"/>
      <c r="AG14" s="42"/>
      <c r="AH14" s="46"/>
      <c r="AI14" s="78"/>
      <c r="AJ14" s="32"/>
    </row>
    <row r="15" spans="3:30" ht="15">
      <c r="C15" s="5"/>
      <c r="D15" s="5"/>
      <c r="E15" s="5"/>
      <c r="F15" s="16"/>
      <c r="G15" s="16"/>
      <c r="H15" s="16"/>
      <c r="I15" s="15"/>
      <c r="J15" s="16"/>
      <c r="K15" s="16"/>
      <c r="L15" s="16"/>
      <c r="M15" s="15"/>
      <c r="N15" s="18"/>
      <c r="O15" s="15"/>
      <c r="P15" s="15"/>
      <c r="Q15" s="15"/>
      <c r="R15" s="18"/>
      <c r="S15" s="5"/>
      <c r="T15" s="5"/>
      <c r="U15" s="15"/>
      <c r="V15" s="17"/>
      <c r="Z15" s="17"/>
      <c r="AD15" s="17"/>
    </row>
    <row r="16" spans="3:30" ht="15">
      <c r="C16" s="5" t="s">
        <v>20</v>
      </c>
      <c r="D16" s="5"/>
      <c r="E16" s="5"/>
      <c r="F16" s="6"/>
      <c r="G16" s="7"/>
      <c r="H16" s="7"/>
      <c r="I16" s="7"/>
      <c r="J16" s="5"/>
      <c r="K16" s="5"/>
      <c r="L16" s="5"/>
      <c r="M16" s="5"/>
      <c r="N16" s="8"/>
      <c r="O16" s="8"/>
      <c r="P16" s="8"/>
      <c r="Q16" s="8"/>
      <c r="R16" s="8"/>
      <c r="S16" s="8"/>
      <c r="T16" s="8"/>
      <c r="U16" s="8"/>
      <c r="V16" s="17"/>
      <c r="Z16" s="17"/>
      <c r="AD16" s="17"/>
    </row>
    <row r="17" spans="3:30" ht="15">
      <c r="C17" s="5"/>
      <c r="D17" s="5"/>
      <c r="E17" s="5"/>
      <c r="F17" s="6"/>
      <c r="G17" s="7"/>
      <c r="H17" s="7"/>
      <c r="I17" s="7"/>
      <c r="J17" s="5"/>
      <c r="K17" s="5"/>
      <c r="L17" s="5"/>
      <c r="M17" s="5"/>
      <c r="N17" s="8"/>
      <c r="O17" s="8"/>
      <c r="P17" s="8"/>
      <c r="Q17" s="8"/>
      <c r="R17" s="8"/>
      <c r="S17" s="8"/>
      <c r="T17" s="8"/>
      <c r="U17" s="8"/>
      <c r="V17" s="17"/>
      <c r="Z17" s="17"/>
      <c r="AD17" s="17"/>
    </row>
    <row r="18" spans="3:29" ht="15">
      <c r="C18" s="5"/>
      <c r="D18" s="5"/>
      <c r="E18" s="5"/>
      <c r="F18" s="6"/>
      <c r="G18" s="7"/>
      <c r="H18" s="7"/>
      <c r="I18" s="7"/>
      <c r="J18" s="5"/>
      <c r="K18" s="5"/>
      <c r="L18" s="5"/>
      <c r="M18" s="5"/>
      <c r="N18" s="8"/>
      <c r="O18" s="8"/>
      <c r="P18" s="8"/>
      <c r="Q18" s="8"/>
      <c r="R18" s="8"/>
      <c r="S18" s="8"/>
      <c r="T18" s="8"/>
      <c r="U18" s="8"/>
      <c r="AC18" s="79"/>
    </row>
    <row r="19" spans="2:21" ht="15">
      <c r="B19" s="89" t="s">
        <v>40</v>
      </c>
      <c r="C19" s="89"/>
      <c r="D19" s="89"/>
      <c r="E19" s="5"/>
      <c r="F19" s="6"/>
      <c r="G19" s="7"/>
      <c r="H19" s="7"/>
      <c r="I19" s="7"/>
      <c r="J19" s="5"/>
      <c r="K19" s="5"/>
      <c r="L19" s="5"/>
      <c r="M19" s="5"/>
      <c r="N19" s="8"/>
      <c r="O19" s="8"/>
      <c r="P19" s="8"/>
      <c r="Q19" s="8"/>
      <c r="R19" s="8"/>
      <c r="S19" s="8"/>
      <c r="T19" s="8"/>
      <c r="U19" s="8"/>
    </row>
    <row r="20" spans="2:21" ht="15">
      <c r="B20" t="s">
        <v>23</v>
      </c>
      <c r="C20" s="5"/>
      <c r="D20" s="5"/>
      <c r="E20" s="5"/>
      <c r="F20" s="6"/>
      <c r="G20" s="7"/>
      <c r="H20" s="7"/>
      <c r="I20" s="7"/>
      <c r="J20" s="5"/>
      <c r="K20" s="5"/>
      <c r="L20" s="5"/>
      <c r="M20" s="5"/>
      <c r="N20" s="8"/>
      <c r="O20" s="8"/>
      <c r="P20" s="8"/>
      <c r="Q20" s="8"/>
      <c r="R20" s="8"/>
      <c r="S20" s="8"/>
      <c r="T20" s="8"/>
      <c r="U20" s="8"/>
    </row>
    <row r="21" spans="2:21" ht="15">
      <c r="B21" t="s">
        <v>24</v>
      </c>
      <c r="C21" s="5"/>
      <c r="D21" s="5"/>
      <c r="E21" s="5"/>
      <c r="F21" s="4"/>
      <c r="G21" s="1"/>
      <c r="H21" s="1"/>
      <c r="I21" s="1"/>
      <c r="J21" s="2"/>
      <c r="K21" s="2"/>
      <c r="L21" s="2"/>
      <c r="M21" s="2"/>
      <c r="N21" s="3"/>
      <c r="O21" s="3"/>
      <c r="P21" s="3"/>
      <c r="Q21" s="3"/>
      <c r="R21" s="3"/>
      <c r="S21" s="8"/>
      <c r="T21" s="8"/>
      <c r="U21" s="3"/>
    </row>
    <row r="22" spans="2:21" ht="15">
      <c r="B22" t="s">
        <v>25</v>
      </c>
      <c r="C22" s="5"/>
      <c r="D22" s="5"/>
      <c r="E22" s="5"/>
      <c r="F22" s="6"/>
      <c r="G22" s="7"/>
      <c r="H22" s="7"/>
      <c r="I22" s="7"/>
      <c r="J22" s="5"/>
      <c r="K22" s="5"/>
      <c r="L22" s="5"/>
      <c r="M22" s="5"/>
      <c r="N22" s="8"/>
      <c r="O22" s="8"/>
      <c r="P22" s="8"/>
      <c r="Q22" s="8"/>
      <c r="R22" s="8"/>
      <c r="S22" s="8"/>
      <c r="T22" s="8"/>
      <c r="U22" s="8"/>
    </row>
    <row r="23" spans="2:21" ht="15">
      <c r="B23" t="s">
        <v>26</v>
      </c>
      <c r="C23" s="5"/>
      <c r="D23" s="5"/>
      <c r="E23" s="5"/>
      <c r="F23" s="6"/>
      <c r="G23" s="7"/>
      <c r="H23" s="7"/>
      <c r="I23" s="7"/>
      <c r="J23" s="5"/>
      <c r="K23" s="5"/>
      <c r="L23" s="5"/>
      <c r="M23" s="5"/>
      <c r="N23" s="8"/>
      <c r="O23" s="8"/>
      <c r="P23" s="8"/>
      <c r="Q23" s="8"/>
      <c r="R23" s="8"/>
      <c r="S23" s="8"/>
      <c r="T23" s="8"/>
      <c r="U23" s="8"/>
    </row>
    <row r="24" spans="2:21" ht="15">
      <c r="B24" t="s">
        <v>27</v>
      </c>
      <c r="C24" s="5"/>
      <c r="D24" s="5"/>
      <c r="E24" s="5"/>
      <c r="F24" s="6"/>
      <c r="G24" s="7"/>
      <c r="H24" s="7"/>
      <c r="I24" s="7"/>
      <c r="J24" s="5"/>
      <c r="K24" s="5"/>
      <c r="L24" s="5"/>
      <c r="M24" s="5"/>
      <c r="N24" s="8"/>
      <c r="O24" s="8"/>
      <c r="P24" s="8"/>
      <c r="Q24" s="8"/>
      <c r="R24" s="8"/>
      <c r="S24" s="8"/>
      <c r="T24" s="8"/>
      <c r="U24" s="8"/>
    </row>
    <row r="25" spans="2:21" ht="15">
      <c r="B25" t="s">
        <v>28</v>
      </c>
      <c r="C25" s="5"/>
      <c r="D25" s="5"/>
      <c r="E25" s="5"/>
      <c r="F25" s="6"/>
      <c r="G25" s="7"/>
      <c r="H25" s="7"/>
      <c r="I25" s="7"/>
      <c r="J25" s="9"/>
      <c r="K25" s="5"/>
      <c r="L25" s="5"/>
      <c r="M25" s="5"/>
      <c r="N25" s="8"/>
      <c r="O25" s="8"/>
      <c r="P25" s="8"/>
      <c r="Q25" s="8"/>
      <c r="R25" s="8"/>
      <c r="S25" s="8"/>
      <c r="T25" s="8"/>
      <c r="U25" s="8"/>
    </row>
    <row r="26" spans="2:21" ht="15">
      <c r="B26" t="s">
        <v>29</v>
      </c>
      <c r="C26" s="5"/>
      <c r="D26" s="5"/>
      <c r="E26" s="5"/>
      <c r="F26" s="6"/>
      <c r="G26" s="7"/>
      <c r="H26" s="7"/>
      <c r="I26" s="7"/>
      <c r="J26" s="5"/>
      <c r="K26" s="5"/>
      <c r="L26" s="5"/>
      <c r="M26" s="5"/>
      <c r="N26" s="8"/>
      <c r="O26" s="8"/>
      <c r="P26" s="8"/>
      <c r="Q26" s="8"/>
      <c r="R26" s="8"/>
      <c r="S26" s="8"/>
      <c r="T26" s="8"/>
      <c r="U26" s="8"/>
    </row>
    <row r="27" spans="2:21" ht="15">
      <c r="B27" t="s">
        <v>30</v>
      </c>
      <c r="C27" s="5"/>
      <c r="D27" s="5"/>
      <c r="E27" s="5"/>
      <c r="F27" s="6"/>
      <c r="G27" s="1"/>
      <c r="H27" s="1"/>
      <c r="I27" s="1"/>
      <c r="J27" s="2"/>
      <c r="K27" s="2"/>
      <c r="L27" s="2"/>
      <c r="M27" s="2"/>
      <c r="N27" s="3"/>
      <c r="O27" s="3"/>
      <c r="P27" s="3"/>
      <c r="Q27" s="3"/>
      <c r="R27" s="3"/>
      <c r="S27" s="8"/>
      <c r="T27" s="8"/>
      <c r="U27" s="3"/>
    </row>
    <row r="28" spans="2:21" ht="15">
      <c r="B28" t="s">
        <v>31</v>
      </c>
      <c r="C28" s="5"/>
      <c r="D28" s="5"/>
      <c r="E28" s="5"/>
      <c r="F28" s="4"/>
      <c r="G28" s="7"/>
      <c r="H28" s="7"/>
      <c r="I28" s="7"/>
      <c r="J28" s="5"/>
      <c r="K28" s="5"/>
      <c r="L28" s="5"/>
      <c r="M28" s="5"/>
      <c r="N28" s="8"/>
      <c r="O28" s="8"/>
      <c r="P28" s="8"/>
      <c r="Q28" s="8"/>
      <c r="R28" s="8"/>
      <c r="S28" s="8"/>
      <c r="T28" s="8"/>
      <c r="U28" s="8"/>
    </row>
    <row r="29" spans="2:21" ht="15">
      <c r="B29" t="s">
        <v>32</v>
      </c>
      <c r="C29" s="5"/>
      <c r="D29" s="5"/>
      <c r="E29" s="5"/>
      <c r="F29" s="6"/>
      <c r="G29" s="7"/>
      <c r="H29" s="7"/>
      <c r="I29" s="7"/>
      <c r="J29" s="5"/>
      <c r="K29" s="5"/>
      <c r="L29" s="5"/>
      <c r="M29" s="5"/>
      <c r="N29" s="8"/>
      <c r="O29" s="8"/>
      <c r="P29" s="8"/>
      <c r="Q29" s="8"/>
      <c r="R29" s="8"/>
      <c r="S29" s="8"/>
      <c r="T29" s="8"/>
      <c r="U29" s="8"/>
    </row>
    <row r="30" spans="2:21" ht="15">
      <c r="B30" t="s">
        <v>33</v>
      </c>
      <c r="C30" s="5"/>
      <c r="D30" s="5"/>
      <c r="E30" s="5"/>
      <c r="F30" s="6"/>
      <c r="G30" s="7"/>
      <c r="H30" s="7"/>
      <c r="I30" s="7"/>
      <c r="J30" s="9"/>
      <c r="K30" s="5"/>
      <c r="L30" s="5"/>
      <c r="M30" s="5"/>
      <c r="N30" s="8"/>
      <c r="O30" s="8"/>
      <c r="P30" s="8"/>
      <c r="Q30" s="8"/>
      <c r="R30" s="8"/>
      <c r="S30" s="8"/>
      <c r="T30" s="8"/>
      <c r="U30" s="8"/>
    </row>
    <row r="31" spans="2:21" ht="15">
      <c r="B31" t="s">
        <v>34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ht="15">
      <c r="B32" t="s">
        <v>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5">
      <c r="B33" t="s">
        <v>36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5">
      <c r="B34" t="s">
        <v>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5">
      <c r="B35" t="s">
        <v>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ht="15">
      <c r="B36" t="s">
        <v>39</v>
      </c>
    </row>
  </sheetData>
  <sheetProtection/>
  <mergeCells count="15">
    <mergeCell ref="B19:D19"/>
    <mergeCell ref="AJ3:AJ4"/>
    <mergeCell ref="C3:C4"/>
    <mergeCell ref="B3:B4"/>
    <mergeCell ref="D3:D4"/>
    <mergeCell ref="E3:E4"/>
    <mergeCell ref="F3:I3"/>
    <mergeCell ref="AI3:AI4"/>
    <mergeCell ref="J3:M3"/>
    <mergeCell ref="N3:Q3"/>
    <mergeCell ref="R3:U3"/>
    <mergeCell ref="V3:Y3"/>
    <mergeCell ref="Z3:AC3"/>
    <mergeCell ref="AD3:AG3"/>
    <mergeCell ref="AH3:A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Юра</cp:lastModifiedBy>
  <dcterms:created xsi:type="dcterms:W3CDTF">2012-01-15T10:57:52Z</dcterms:created>
  <dcterms:modified xsi:type="dcterms:W3CDTF">2012-03-18T07:54:47Z</dcterms:modified>
  <cp:category/>
  <cp:version/>
  <cp:contentType/>
  <cp:contentStatus/>
</cp:coreProperties>
</file>